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4" i="1" l="1"/>
  <c r="G27" i="1"/>
  <c r="G26" i="1"/>
  <c r="E30" i="1" l="1"/>
  <c r="G19" i="1"/>
  <c r="E8" i="1"/>
  <c r="E26" i="1"/>
  <c r="E33" i="1"/>
  <c r="E34" i="1"/>
  <c r="F41" i="1"/>
  <c r="F43" i="1"/>
  <c r="F42" i="1"/>
  <c r="F40" i="1"/>
  <c r="E43" i="1"/>
  <c r="E42" i="1"/>
  <c r="E41" i="1"/>
  <c r="E40" i="1"/>
  <c r="G39" i="1" s="1"/>
  <c r="E9" i="1"/>
  <c r="E49" i="1"/>
  <c r="E48" i="1"/>
  <c r="E13" i="1"/>
  <c r="E36" i="1"/>
  <c r="E32" i="1"/>
  <c r="E29" i="1"/>
  <c r="E28" i="1"/>
  <c r="E27" i="1"/>
  <c r="E4" i="1"/>
  <c r="E11" i="1"/>
  <c r="E12" i="1"/>
  <c r="E7" i="1"/>
  <c r="E5" i="1"/>
  <c r="E15" i="1"/>
  <c r="E6" i="1"/>
  <c r="G4" i="1" l="1"/>
  <c r="E50" i="1"/>
  <c r="E22" i="1"/>
</calcChain>
</file>

<file path=xl/sharedStrings.xml><?xml version="1.0" encoding="utf-8"?>
<sst xmlns="http://schemas.openxmlformats.org/spreadsheetml/2006/main" count="110" uniqueCount="70">
  <si>
    <t>Volunteer Coordinator</t>
  </si>
  <si>
    <t># DAYS</t>
  </si>
  <si>
    <t>Total Costs</t>
  </si>
  <si>
    <t>GS/WG Level</t>
  </si>
  <si>
    <t>Equipment</t>
  </si>
  <si>
    <t>Materials/Supplies</t>
  </si>
  <si>
    <t>GS-4</t>
  </si>
  <si>
    <t>GS-3</t>
  </si>
  <si>
    <t>GS-7</t>
  </si>
  <si>
    <t>GS-7-4</t>
  </si>
  <si>
    <t>Work Duties</t>
  </si>
  <si>
    <t xml:space="preserve">Equipment Operator </t>
  </si>
  <si>
    <t>Cost Per Day (8HR day)</t>
  </si>
  <si>
    <t>Coordinate volunteer projects and supervise on the ground volunteer work.</t>
  </si>
  <si>
    <t>Based off of bids received 2010 for Glued-laminated slab bridge</t>
  </si>
  <si>
    <t>Engineer</t>
  </si>
  <si>
    <t>Description</t>
  </si>
  <si>
    <t>FS Dump truck</t>
  </si>
  <si>
    <t>Number of Volunteers</t>
  </si>
  <si>
    <t>Total Value</t>
  </si>
  <si>
    <t>Total</t>
  </si>
  <si>
    <t># Hours</t>
  </si>
  <si>
    <t xml:space="preserve"> Hourly Value</t>
  </si>
  <si>
    <t>Volunteer Coordination</t>
  </si>
  <si>
    <t>Title</t>
  </si>
  <si>
    <t>Estimated Cost</t>
  </si>
  <si>
    <t>Explanation of Cost Estimate</t>
  </si>
  <si>
    <t>Purchasing Agent</t>
  </si>
  <si>
    <t>Prepare and submit bridge bids for purchase, other project related purchases</t>
  </si>
  <si>
    <t>WG-8</t>
  </si>
  <si>
    <t>FOR Rate (Lease amount)</t>
  </si>
  <si>
    <t>per day</t>
  </si>
  <si>
    <t># Days</t>
  </si>
  <si>
    <t>FS Truck (1)</t>
  </si>
  <si>
    <t>FS Truck (2)</t>
  </si>
  <si>
    <t>FS Trail Cat/Backhoe</t>
  </si>
  <si>
    <t xml:space="preserve">Mileage Costs (miles per day x # Days x mileage cost) </t>
  </si>
  <si>
    <t>Volunteer Labor (18+)</t>
  </si>
  <si>
    <t>Volunteer Labor (&lt; 18 )</t>
  </si>
  <si>
    <t>Both Bridges</t>
  </si>
  <si>
    <t>Volunteer Contributions</t>
  </si>
  <si>
    <t>Total Forest Service Contributions</t>
  </si>
  <si>
    <t>Total Volunteer Contributions</t>
  </si>
  <si>
    <t>Total Title II Funds Requested</t>
  </si>
  <si>
    <t>Forest Service Personnel</t>
  </si>
  <si>
    <t>Project Manager</t>
  </si>
  <si>
    <t>Theater in the Pines Bridge Replacement Cost Summary-Title II Funds Requested</t>
  </si>
  <si>
    <t>Theater in the Pines Bridge Replacement Cost Summary-Forest Service/Volunteer Contributions</t>
  </si>
  <si>
    <t>East Bridge</t>
  </si>
  <si>
    <t>West Bridge</t>
  </si>
  <si>
    <t>Mason</t>
  </si>
  <si>
    <t>GS-6</t>
  </si>
  <si>
    <t>Repair stone bridge footings after removal of existing bridges, any stone work repairs associated with new bridges.  Assist in demolition and removal of existing bridges.</t>
  </si>
  <si>
    <t>Misc. supplies: Sand, lime, cement.</t>
  </si>
  <si>
    <t>Stone-work associated with removal and installation of bridges</t>
  </si>
  <si>
    <t>Assist in emoval of old bridges, site preparation and finish work, most likely with school groups, eagle scouts, or BYU Alumi Camp.</t>
  </si>
  <si>
    <t>GS-12</t>
  </si>
  <si>
    <t>Bridge design (2 weeks total 10 days)</t>
  </si>
  <si>
    <t>Bridge design (2 weeks total of 10 days)</t>
  </si>
  <si>
    <t>Engineering/Design/Heritage</t>
  </si>
  <si>
    <t>Archaeologist</t>
  </si>
  <si>
    <t>Landscape Architect</t>
  </si>
  <si>
    <t xml:space="preserve">Bridge design (2-days total)  </t>
  </si>
  <si>
    <t>Bridge design (2-days total)</t>
  </si>
  <si>
    <t>Construct footing and transport and set new bridges with backhoe</t>
  </si>
  <si>
    <t>Provide supervision and techinical support.  Assist with design, transportation, bridge footing, installation and demolition and removal of existing bridges.</t>
  </si>
  <si>
    <t>Same</t>
  </si>
  <si>
    <t>Custom bridge design.  Treated Wood timber stringer (rough) with historical elements. (8'X18')</t>
  </si>
  <si>
    <t>Recreation Seasonal</t>
  </si>
  <si>
    <t>GS-5/5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</si>
</sst>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right"/>
    </xf>
    <xf numFmtId="44" fontId="2" fillId="0" borderId="0" xfId="1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2" fillId="0" borderId="0" xfId="0" applyNumberFormat="1" applyFont="1"/>
    <xf numFmtId="0" fontId="3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/>
    <xf numFmtId="2" fontId="0" fillId="0" borderId="0" xfId="0" applyNumberFormat="1"/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5" workbookViewId="0">
      <selection activeCell="E45" sqref="E45"/>
    </sheetView>
  </sheetViews>
  <sheetFormatPr defaultRowHeight="15" x14ac:dyDescent="0.25"/>
  <cols>
    <col min="1" max="1" width="21.140625" customWidth="1"/>
    <col min="2" max="2" width="13" customWidth="1"/>
    <col min="3" max="3" width="20.28515625" customWidth="1"/>
    <col min="5" max="5" width="11.5703125" customWidth="1"/>
    <col min="6" max="6" width="56.140625" customWidth="1"/>
  </cols>
  <sheetData>
    <row r="1" spans="1:7" ht="21" x14ac:dyDescent="0.35">
      <c r="A1" s="39" t="s">
        <v>46</v>
      </c>
      <c r="B1" s="40"/>
      <c r="C1" s="40"/>
      <c r="D1" s="40"/>
      <c r="E1" s="40"/>
      <c r="F1" s="41"/>
    </row>
    <row r="2" spans="1:7" ht="18.75" x14ac:dyDescent="0.3">
      <c r="A2" s="42" t="s">
        <v>44</v>
      </c>
      <c r="B2" s="43"/>
      <c r="C2" s="43"/>
      <c r="D2" s="43"/>
      <c r="E2" s="43"/>
      <c r="F2" s="44"/>
    </row>
    <row r="3" spans="1:7" x14ac:dyDescent="0.25">
      <c r="A3" s="7" t="s">
        <v>24</v>
      </c>
      <c r="B3" s="7" t="s">
        <v>3</v>
      </c>
      <c r="C3" s="7" t="s">
        <v>12</v>
      </c>
      <c r="D3" s="7" t="s">
        <v>1</v>
      </c>
      <c r="E3" s="7" t="s">
        <v>2</v>
      </c>
      <c r="F3" s="7" t="s">
        <v>10</v>
      </c>
    </row>
    <row r="4" spans="1:7" ht="30" x14ac:dyDescent="0.25">
      <c r="A4" s="13" t="s">
        <v>11</v>
      </c>
      <c r="B4" s="10" t="s">
        <v>29</v>
      </c>
      <c r="C4" s="14">
        <v>252</v>
      </c>
      <c r="D4" s="10">
        <v>3</v>
      </c>
      <c r="E4" s="14">
        <f t="shared" ref="E4:E5" si="0">C4*D4</f>
        <v>756</v>
      </c>
      <c r="F4" s="15" t="s">
        <v>64</v>
      </c>
      <c r="G4" s="33">
        <f>SUM(E4:E9,E11:E13,E15)</f>
        <v>7188.1200000000008</v>
      </c>
    </row>
    <row r="5" spans="1:7" ht="45" x14ac:dyDescent="0.25">
      <c r="A5" s="13" t="s">
        <v>45</v>
      </c>
      <c r="B5" s="10" t="s">
        <v>69</v>
      </c>
      <c r="C5" s="14">
        <v>177</v>
      </c>
      <c r="D5" s="10">
        <v>4</v>
      </c>
      <c r="E5" s="14">
        <f t="shared" si="0"/>
        <v>708</v>
      </c>
      <c r="F5" s="15" t="s">
        <v>65</v>
      </c>
    </row>
    <row r="6" spans="1:7" x14ac:dyDescent="0.25">
      <c r="A6" s="8" t="s">
        <v>50</v>
      </c>
      <c r="B6" s="16" t="s">
        <v>51</v>
      </c>
      <c r="C6" s="36">
        <v>143.83000000000001</v>
      </c>
      <c r="D6" s="16">
        <v>5</v>
      </c>
      <c r="E6" s="37">
        <f t="shared" ref="E6:E9" si="1">C6*D6</f>
        <v>719.15000000000009</v>
      </c>
      <c r="F6" s="47" t="s">
        <v>52</v>
      </c>
    </row>
    <row r="7" spans="1:7" x14ac:dyDescent="0.25">
      <c r="A7" s="8" t="s">
        <v>68</v>
      </c>
      <c r="B7" s="16" t="s">
        <v>6</v>
      </c>
      <c r="C7" s="16">
        <v>113.69</v>
      </c>
      <c r="D7" s="16">
        <v>5</v>
      </c>
      <c r="E7" s="17">
        <f t="shared" si="1"/>
        <v>568.45000000000005</v>
      </c>
      <c r="F7" s="47"/>
    </row>
    <row r="8" spans="1:7" x14ac:dyDescent="0.25">
      <c r="A8" s="8" t="s">
        <v>68</v>
      </c>
      <c r="B8" s="16" t="s">
        <v>7</v>
      </c>
      <c r="C8" s="16">
        <v>101.21</v>
      </c>
      <c r="D8" s="16">
        <v>5</v>
      </c>
      <c r="E8" s="17">
        <f>C8*D8</f>
        <v>506.04999999999995</v>
      </c>
      <c r="F8" s="47"/>
    </row>
    <row r="9" spans="1:7" ht="30" x14ac:dyDescent="0.25">
      <c r="A9" s="32" t="s">
        <v>27</v>
      </c>
      <c r="B9" s="36" t="s">
        <v>8</v>
      </c>
      <c r="C9" s="37">
        <v>200</v>
      </c>
      <c r="D9" s="36">
        <v>2</v>
      </c>
      <c r="E9" s="37">
        <f t="shared" si="1"/>
        <v>400</v>
      </c>
      <c r="F9" s="38" t="s">
        <v>28</v>
      </c>
    </row>
    <row r="10" spans="1:7" ht="18.75" x14ac:dyDescent="0.3">
      <c r="A10" s="42" t="s">
        <v>59</v>
      </c>
      <c r="B10" s="43"/>
      <c r="C10" s="43"/>
      <c r="D10" s="43"/>
      <c r="E10" s="43"/>
      <c r="F10" s="44"/>
    </row>
    <row r="11" spans="1:7" x14ac:dyDescent="0.25">
      <c r="A11" s="8" t="s">
        <v>60</v>
      </c>
      <c r="B11" s="16" t="s">
        <v>56</v>
      </c>
      <c r="C11" s="17">
        <v>328.88</v>
      </c>
      <c r="D11" s="16">
        <v>1</v>
      </c>
      <c r="E11" s="17">
        <f>C11*D11</f>
        <v>328.88</v>
      </c>
      <c r="F11" s="15" t="s">
        <v>62</v>
      </c>
    </row>
    <row r="12" spans="1:7" x14ac:dyDescent="0.25">
      <c r="A12" s="8" t="s">
        <v>61</v>
      </c>
      <c r="B12" s="16" t="s">
        <v>56</v>
      </c>
      <c r="C12" s="16">
        <v>388.81</v>
      </c>
      <c r="D12" s="16">
        <v>1</v>
      </c>
      <c r="E12" s="17">
        <f>C12*D12</f>
        <v>388.81</v>
      </c>
      <c r="F12" s="15" t="s">
        <v>62</v>
      </c>
    </row>
    <row r="13" spans="1:7" x14ac:dyDescent="0.25">
      <c r="A13" s="8" t="s">
        <v>15</v>
      </c>
      <c r="B13" s="16" t="s">
        <v>56</v>
      </c>
      <c r="C13" s="17">
        <v>376.7</v>
      </c>
      <c r="D13" s="16">
        <v>5</v>
      </c>
      <c r="E13" s="17">
        <f>C13*D13</f>
        <v>1883.5</v>
      </c>
      <c r="F13" s="15" t="s">
        <v>57</v>
      </c>
    </row>
    <row r="14" spans="1:7" ht="18.75" x14ac:dyDescent="0.3">
      <c r="A14" s="42" t="s">
        <v>23</v>
      </c>
      <c r="B14" s="43"/>
      <c r="C14" s="43"/>
      <c r="D14" s="43"/>
      <c r="E14" s="43"/>
      <c r="F14" s="44"/>
    </row>
    <row r="15" spans="1:7" ht="30" x14ac:dyDescent="0.25">
      <c r="A15" s="13" t="s">
        <v>0</v>
      </c>
      <c r="B15" s="10" t="s">
        <v>9</v>
      </c>
      <c r="C15" s="10">
        <v>232.32</v>
      </c>
      <c r="D15" s="10">
        <v>4</v>
      </c>
      <c r="E15" s="14">
        <f>C15*D15</f>
        <v>929.28</v>
      </c>
      <c r="F15" s="15" t="s">
        <v>13</v>
      </c>
    </row>
    <row r="16" spans="1:7" ht="10.5" customHeight="1" x14ac:dyDescent="0.25">
      <c r="B16" s="1"/>
      <c r="C16" s="1"/>
      <c r="D16" s="1"/>
      <c r="E16" s="3"/>
      <c r="F16" s="2"/>
    </row>
    <row r="17" spans="1:7" ht="18.75" x14ac:dyDescent="0.3">
      <c r="A17" s="42" t="s">
        <v>5</v>
      </c>
      <c r="B17" s="43"/>
      <c r="C17" s="43"/>
      <c r="D17" s="43"/>
      <c r="E17" s="43"/>
      <c r="F17" s="44"/>
    </row>
    <row r="18" spans="1:7" ht="30" x14ac:dyDescent="0.25">
      <c r="A18" s="8"/>
      <c r="B18" s="45" t="s">
        <v>16</v>
      </c>
      <c r="C18" s="45"/>
      <c r="D18" s="45"/>
      <c r="E18" s="11" t="s">
        <v>25</v>
      </c>
      <c r="F18" s="11" t="s">
        <v>26</v>
      </c>
    </row>
    <row r="19" spans="1:7" ht="41.25" customHeight="1" x14ac:dyDescent="0.25">
      <c r="A19" s="20" t="s">
        <v>48</v>
      </c>
      <c r="B19" s="48" t="s">
        <v>67</v>
      </c>
      <c r="C19" s="48"/>
      <c r="D19" s="48"/>
      <c r="E19" s="18">
        <v>15000</v>
      </c>
      <c r="F19" s="19" t="s">
        <v>14</v>
      </c>
      <c r="G19" s="4">
        <f>SUM(E19:E21)</f>
        <v>30207</v>
      </c>
    </row>
    <row r="20" spans="1:7" ht="30" x14ac:dyDescent="0.25">
      <c r="A20" s="20" t="s">
        <v>49</v>
      </c>
      <c r="B20" s="49" t="s">
        <v>66</v>
      </c>
      <c r="C20" s="49"/>
      <c r="D20" s="49"/>
      <c r="E20" s="18">
        <v>15000</v>
      </c>
      <c r="F20" s="19" t="s">
        <v>14</v>
      </c>
    </row>
    <row r="21" spans="1:7" ht="30" customHeight="1" x14ac:dyDescent="0.25">
      <c r="A21" s="8" t="s">
        <v>39</v>
      </c>
      <c r="B21" s="49" t="s">
        <v>53</v>
      </c>
      <c r="C21" s="49"/>
      <c r="D21" s="49"/>
      <c r="E21" s="31">
        <v>207</v>
      </c>
      <c r="F21" s="15" t="s">
        <v>54</v>
      </c>
    </row>
    <row r="22" spans="1:7" ht="18.75" x14ac:dyDescent="0.3">
      <c r="A22" s="46" t="s">
        <v>43</v>
      </c>
      <c r="B22" s="46"/>
      <c r="C22" s="46"/>
      <c r="D22" s="46"/>
      <c r="E22" s="22">
        <f>SUM(E4:E21)</f>
        <v>37395.120000000003</v>
      </c>
    </row>
    <row r="23" spans="1:7" ht="21" x14ac:dyDescent="0.35">
      <c r="A23" s="39" t="s">
        <v>47</v>
      </c>
      <c r="B23" s="40"/>
      <c r="C23" s="40"/>
      <c r="D23" s="40"/>
      <c r="E23" s="40"/>
      <c r="F23" s="41"/>
    </row>
    <row r="24" spans="1:7" ht="15.75" customHeight="1" x14ac:dyDescent="0.3">
      <c r="A24" s="42" t="s">
        <v>44</v>
      </c>
      <c r="B24" s="43"/>
      <c r="C24" s="43"/>
      <c r="D24" s="43"/>
      <c r="E24" s="43"/>
      <c r="F24" s="44"/>
    </row>
    <row r="25" spans="1:7" x14ac:dyDescent="0.25">
      <c r="A25" s="7"/>
      <c r="B25" s="7" t="s">
        <v>3</v>
      </c>
      <c r="C25" s="7" t="s">
        <v>12</v>
      </c>
      <c r="D25" s="7" t="s">
        <v>1</v>
      </c>
      <c r="E25" s="7" t="s">
        <v>2</v>
      </c>
      <c r="F25" s="7" t="s">
        <v>10</v>
      </c>
    </row>
    <row r="26" spans="1:7" ht="30" x14ac:dyDescent="0.25">
      <c r="A26" s="13" t="s">
        <v>11</v>
      </c>
      <c r="B26" s="10" t="s">
        <v>29</v>
      </c>
      <c r="C26" s="14">
        <v>252</v>
      </c>
      <c r="D26" s="10">
        <v>3</v>
      </c>
      <c r="E26" s="14">
        <f t="shared" ref="E26" si="2">C26*D26</f>
        <v>756</v>
      </c>
      <c r="F26" s="15" t="s">
        <v>64</v>
      </c>
      <c r="G26" s="33">
        <f>E26+E27+E28+E29+E30+E32+E33+E34+E36</f>
        <v>6788.12</v>
      </c>
    </row>
    <row r="27" spans="1:7" ht="45" x14ac:dyDescent="0.25">
      <c r="A27" s="13" t="s">
        <v>45</v>
      </c>
      <c r="B27" s="10" t="s">
        <v>69</v>
      </c>
      <c r="C27" s="14">
        <v>177</v>
      </c>
      <c r="D27" s="10">
        <v>4</v>
      </c>
      <c r="E27" s="14">
        <f t="shared" ref="E27" si="3">C27*D27</f>
        <v>708</v>
      </c>
      <c r="F27" s="15" t="s">
        <v>65</v>
      </c>
      <c r="G27" s="33">
        <f>SUM(E27:E30,E32,E36)</f>
        <v>3759.8100000000004</v>
      </c>
    </row>
    <row r="28" spans="1:7" ht="15" customHeight="1" x14ac:dyDescent="0.25">
      <c r="A28" s="8" t="s">
        <v>50</v>
      </c>
      <c r="B28" s="16" t="s">
        <v>51</v>
      </c>
      <c r="C28" s="36">
        <v>143.83000000000001</v>
      </c>
      <c r="D28" s="16">
        <v>5</v>
      </c>
      <c r="E28" s="17">
        <f>C28*D28</f>
        <v>719.15000000000009</v>
      </c>
      <c r="F28" s="47" t="s">
        <v>52</v>
      </c>
    </row>
    <row r="29" spans="1:7" x14ac:dyDescent="0.25">
      <c r="A29" s="8" t="s">
        <v>68</v>
      </c>
      <c r="B29" s="16" t="s">
        <v>6</v>
      </c>
      <c r="C29" s="16">
        <v>113.69</v>
      </c>
      <c r="D29" s="16">
        <v>5</v>
      </c>
      <c r="E29" s="17">
        <f t="shared" ref="E29:E30" si="4">C29*D29</f>
        <v>568.45000000000005</v>
      </c>
      <c r="F29" s="47"/>
    </row>
    <row r="30" spans="1:7" x14ac:dyDescent="0.25">
      <c r="A30" s="8" t="s">
        <v>68</v>
      </c>
      <c r="B30" s="16" t="s">
        <v>7</v>
      </c>
      <c r="C30" s="16">
        <v>101.21</v>
      </c>
      <c r="D30" s="16">
        <v>5</v>
      </c>
      <c r="E30" s="17">
        <f t="shared" si="4"/>
        <v>506.04999999999995</v>
      </c>
      <c r="F30" s="47"/>
    </row>
    <row r="31" spans="1:7" ht="15.75" customHeight="1" x14ac:dyDescent="0.3">
      <c r="A31" s="42" t="s">
        <v>59</v>
      </c>
      <c r="B31" s="43"/>
      <c r="C31" s="43"/>
      <c r="D31" s="43"/>
      <c r="E31" s="43"/>
      <c r="F31" s="44"/>
    </row>
    <row r="32" spans="1:7" x14ac:dyDescent="0.25">
      <c r="A32" s="8" t="s">
        <v>60</v>
      </c>
      <c r="B32" s="16" t="s">
        <v>56</v>
      </c>
      <c r="C32" s="17">
        <v>328.88</v>
      </c>
      <c r="D32" s="16">
        <v>1</v>
      </c>
      <c r="E32" s="17">
        <f>C32*D32</f>
        <v>328.88</v>
      </c>
      <c r="F32" s="15" t="s">
        <v>63</v>
      </c>
    </row>
    <row r="33" spans="1:7" x14ac:dyDescent="0.25">
      <c r="A33" s="34" t="s">
        <v>61</v>
      </c>
      <c r="B33" s="16" t="s">
        <v>56</v>
      </c>
      <c r="C33" s="17">
        <v>388.81</v>
      </c>
      <c r="D33" s="16">
        <v>1</v>
      </c>
      <c r="E33" s="17">
        <f>C33*D33</f>
        <v>388.81</v>
      </c>
      <c r="F33" s="35" t="s">
        <v>63</v>
      </c>
    </row>
    <row r="34" spans="1:7" x14ac:dyDescent="0.25">
      <c r="A34" s="8" t="s">
        <v>15</v>
      </c>
      <c r="B34" s="16" t="s">
        <v>56</v>
      </c>
      <c r="C34" s="17">
        <v>376.7</v>
      </c>
      <c r="D34" s="16">
        <v>5</v>
      </c>
      <c r="E34" s="17">
        <f>C34*D34</f>
        <v>1883.5</v>
      </c>
      <c r="F34" s="15" t="s">
        <v>58</v>
      </c>
    </row>
    <row r="35" spans="1:7" ht="15.75" customHeight="1" x14ac:dyDescent="0.3">
      <c r="A35" s="42" t="s">
        <v>23</v>
      </c>
      <c r="B35" s="43"/>
      <c r="C35" s="43"/>
      <c r="D35" s="43"/>
      <c r="E35" s="43"/>
      <c r="F35" s="44"/>
    </row>
    <row r="36" spans="1:7" ht="30" x14ac:dyDescent="0.25">
      <c r="A36" s="8" t="s">
        <v>0</v>
      </c>
      <c r="B36" s="16" t="s">
        <v>9</v>
      </c>
      <c r="C36" s="16">
        <v>232.32</v>
      </c>
      <c r="D36" s="16">
        <v>4</v>
      </c>
      <c r="E36" s="17">
        <f>C36*D36</f>
        <v>929.28</v>
      </c>
      <c r="F36" s="15" t="s">
        <v>13</v>
      </c>
    </row>
    <row r="37" spans="1:7" ht="11.25" customHeight="1" x14ac:dyDescent="0.25">
      <c r="B37" s="1"/>
      <c r="C37" s="1"/>
      <c r="D37" s="1"/>
      <c r="E37" s="3"/>
      <c r="F37" s="2"/>
    </row>
    <row r="38" spans="1:7" ht="16.5" customHeight="1" x14ac:dyDescent="0.3">
      <c r="A38" s="42" t="s">
        <v>4</v>
      </c>
      <c r="B38" s="43"/>
      <c r="C38" s="43"/>
      <c r="D38" s="43"/>
      <c r="E38" s="43"/>
      <c r="F38" s="44"/>
    </row>
    <row r="39" spans="1:7" ht="15" customHeight="1" x14ac:dyDescent="0.3">
      <c r="A39" s="27"/>
      <c r="B39" s="52" t="s">
        <v>30</v>
      </c>
      <c r="C39" s="53"/>
      <c r="D39" s="30" t="s">
        <v>32</v>
      </c>
      <c r="E39" s="30" t="s">
        <v>20</v>
      </c>
      <c r="F39" s="30" t="s">
        <v>36</v>
      </c>
      <c r="G39" s="33">
        <f>SUM(E40:E43,F40:F43)</f>
        <v>2065.6999999999998</v>
      </c>
    </row>
    <row r="40" spans="1:7" x14ac:dyDescent="0.25">
      <c r="A40" s="23" t="s">
        <v>33</v>
      </c>
      <c r="B40" s="28">
        <v>7.07</v>
      </c>
      <c r="C40" s="29" t="s">
        <v>31</v>
      </c>
      <c r="D40" s="29">
        <v>10</v>
      </c>
      <c r="E40" s="28">
        <f>B40*D40</f>
        <v>70.7</v>
      </c>
      <c r="F40" s="28">
        <f>40*10*0.3</f>
        <v>120</v>
      </c>
    </row>
    <row r="41" spans="1:7" x14ac:dyDescent="0.25">
      <c r="A41" s="23" t="s">
        <v>34</v>
      </c>
      <c r="B41" s="28">
        <v>6.6</v>
      </c>
      <c r="C41" s="16" t="s">
        <v>31</v>
      </c>
      <c r="D41" s="29">
        <v>10</v>
      </c>
      <c r="E41" s="28">
        <f>B41*D41</f>
        <v>66</v>
      </c>
      <c r="F41" s="28">
        <f>40*10*0.21</f>
        <v>84</v>
      </c>
    </row>
    <row r="42" spans="1:7" x14ac:dyDescent="0.25">
      <c r="A42" s="23" t="s">
        <v>17</v>
      </c>
      <c r="B42" s="28">
        <v>8.3000000000000007</v>
      </c>
      <c r="C42" s="16" t="s">
        <v>31</v>
      </c>
      <c r="D42" s="29">
        <v>10</v>
      </c>
      <c r="E42" s="28">
        <f>B42*D42</f>
        <v>83</v>
      </c>
      <c r="F42" s="28">
        <f>40*10*0.71</f>
        <v>284</v>
      </c>
    </row>
    <row r="43" spans="1:7" x14ac:dyDescent="0.25">
      <c r="A43" s="23" t="s">
        <v>35</v>
      </c>
      <c r="B43" s="29">
        <v>11.96</v>
      </c>
      <c r="C43" s="16" t="s">
        <v>31</v>
      </c>
      <c r="D43" s="29">
        <v>10</v>
      </c>
      <c r="E43" s="28">
        <f>B43*D43</f>
        <v>119.60000000000001</v>
      </c>
      <c r="F43" s="28">
        <f>4*10*30.96</f>
        <v>1238.4000000000001</v>
      </c>
    </row>
    <row r="44" spans="1:7" ht="21.75" customHeight="1" x14ac:dyDescent="0.3">
      <c r="A44" s="46" t="s">
        <v>41</v>
      </c>
      <c r="B44" s="46"/>
      <c r="C44" s="46"/>
      <c r="D44" s="46"/>
      <c r="E44" s="26">
        <f>SUM(E40:E43,F40:F43,E36,E32,E26:E30,E33,E34)</f>
        <v>8853.82</v>
      </c>
      <c r="F44" s="9"/>
    </row>
    <row r="45" spans="1:7" ht="12.75" customHeight="1" x14ac:dyDescent="0.3">
      <c r="A45" s="21"/>
      <c r="B45" s="21"/>
      <c r="C45" s="21"/>
      <c r="D45" s="21"/>
      <c r="E45" s="26"/>
      <c r="F45" s="9"/>
    </row>
    <row r="46" spans="1:7" ht="18.75" x14ac:dyDescent="0.3">
      <c r="A46" s="54" t="s">
        <v>40</v>
      </c>
      <c r="B46" s="54"/>
      <c r="C46" s="54"/>
      <c r="D46" s="54"/>
      <c r="E46" s="54"/>
      <c r="F46" s="54"/>
    </row>
    <row r="47" spans="1:7" s="6" customFormat="1" ht="35.25" customHeight="1" x14ac:dyDescent="0.25">
      <c r="A47" s="10"/>
      <c r="B47" s="11" t="s">
        <v>18</v>
      </c>
      <c r="C47" s="11" t="s">
        <v>22</v>
      </c>
      <c r="D47" s="12" t="s">
        <v>21</v>
      </c>
      <c r="E47" s="12" t="s">
        <v>19</v>
      </c>
      <c r="F47" s="12" t="s">
        <v>10</v>
      </c>
    </row>
    <row r="48" spans="1:7" x14ac:dyDescent="0.25">
      <c r="A48" s="24" t="s">
        <v>37</v>
      </c>
      <c r="B48" s="10">
        <v>5</v>
      </c>
      <c r="C48" s="14">
        <v>15</v>
      </c>
      <c r="D48" s="10">
        <v>16</v>
      </c>
      <c r="E48" s="25">
        <f>B48*C48*D48</f>
        <v>1200</v>
      </c>
      <c r="F48" s="50" t="s">
        <v>55</v>
      </c>
    </row>
    <row r="49" spans="1:6" ht="36" customHeight="1" x14ac:dyDescent="0.25">
      <c r="A49" s="15" t="s">
        <v>38</v>
      </c>
      <c r="B49" s="10">
        <v>5</v>
      </c>
      <c r="C49" s="14">
        <v>10</v>
      </c>
      <c r="D49" s="10">
        <v>16</v>
      </c>
      <c r="E49" s="25">
        <f>B49*C49*D49</f>
        <v>800</v>
      </c>
      <c r="F49" s="51"/>
    </row>
    <row r="50" spans="1:6" ht="18.75" x14ac:dyDescent="0.3">
      <c r="A50" s="46" t="s">
        <v>42</v>
      </c>
      <c r="B50" s="46"/>
      <c r="C50" s="46"/>
      <c r="D50" s="46"/>
      <c r="E50" s="26">
        <f>SUM(E48:E49)</f>
        <v>2000</v>
      </c>
      <c r="F50" s="5"/>
    </row>
  </sheetData>
  <mergeCells count="22">
    <mergeCell ref="F48:F49"/>
    <mergeCell ref="B21:D21"/>
    <mergeCell ref="A23:F23"/>
    <mergeCell ref="B39:C39"/>
    <mergeCell ref="A50:D50"/>
    <mergeCell ref="A44:D44"/>
    <mergeCell ref="A46:F46"/>
    <mergeCell ref="A35:F35"/>
    <mergeCell ref="A1:F1"/>
    <mergeCell ref="A17:F17"/>
    <mergeCell ref="A2:F2"/>
    <mergeCell ref="A38:F38"/>
    <mergeCell ref="B18:D18"/>
    <mergeCell ref="A24:F24"/>
    <mergeCell ref="A22:D22"/>
    <mergeCell ref="F6:F8"/>
    <mergeCell ref="B19:D19"/>
    <mergeCell ref="B20:D20"/>
    <mergeCell ref="A10:F10"/>
    <mergeCell ref="A14:F14"/>
    <mergeCell ref="F28:F30"/>
    <mergeCell ref="A31:F31"/>
  </mergeCells>
  <pageMargins left="0.25" right="0.25" top="0.25" bottom="0.2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cgbutler</dc:creator>
  <cp:lastModifiedBy>mslaugh</cp:lastModifiedBy>
  <cp:lastPrinted>2012-09-18T18:48:34Z</cp:lastPrinted>
  <dcterms:created xsi:type="dcterms:W3CDTF">2010-09-29T17:33:13Z</dcterms:created>
  <dcterms:modified xsi:type="dcterms:W3CDTF">2012-09-18T19:35:56Z</dcterms:modified>
</cp:coreProperties>
</file>